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\Division of Medical &amp; Dental Education and Research\BMA FATIGUE AND FACILITIES CHARTER\"/>
    </mc:Choice>
  </mc:AlternateContent>
  <bookViews>
    <workbookView xWindow="0" yWindow="0" windowWidth="19140" windowHeight="10830"/>
  </bookViews>
  <sheets>
    <sheet name="Summary" sheetId="1" r:id="rId1"/>
    <sheet name="Bedford detail" sheetId="2" r:id="rId2"/>
    <sheet name="Luton detail" sheetId="3" r:id="rId3"/>
  </sheets>
  <definedNames>
    <definedName name="_xlnm._FilterDatabase" localSheetId="1" hidden="1">'Bedford detail'!$A$1:$I$68</definedName>
    <definedName name="_xlnm.Print_Area" localSheetId="1">'Bedford detail'!$A$1:$H$53</definedName>
    <definedName name="_xlnm.Print_Area" localSheetId="2">'Luton detail'!$A$1:$E$22</definedName>
    <definedName name="_xlnm.Print_Area" localSheetId="0">Summary!$A$1:$F$31</definedName>
    <definedName name="_xlnm.Print_Titles" localSheetId="1">'Bedford detail'!$1:$1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D17" i="1" l="1"/>
  <c r="D16" i="1"/>
  <c r="D11" i="1"/>
  <c r="E21" i="1" s="1"/>
  <c r="F67" i="2" l="1"/>
  <c r="F64" i="2"/>
  <c r="F63" i="2"/>
  <c r="B14" i="1" s="1"/>
  <c r="F62" i="2"/>
  <c r="F61" i="2"/>
  <c r="F60" i="2"/>
  <c r="F59" i="2"/>
  <c r="B12" i="1" s="1"/>
  <c r="F57" i="2"/>
  <c r="B10" i="1" s="1"/>
  <c r="F56" i="2"/>
  <c r="F51" i="2"/>
  <c r="F66" i="2" s="1"/>
  <c r="F47" i="2"/>
  <c r="F40" i="2"/>
  <c r="F39" i="2"/>
  <c r="F13" i="2"/>
  <c r="F11" i="2"/>
  <c r="F53" i="2" s="1"/>
  <c r="G3" i="2"/>
  <c r="G4" i="2" s="1"/>
  <c r="G5" i="2" s="1"/>
  <c r="G6" i="2" s="1"/>
  <c r="G7" i="2" s="1"/>
  <c r="G8" i="2" s="1"/>
  <c r="G9" i="2" s="1"/>
  <c r="G10" i="2" s="1"/>
  <c r="F58" i="2" l="1"/>
  <c r="F65" i="2"/>
  <c r="C19" i="1" s="1"/>
  <c r="C21" i="1" s="1"/>
  <c r="B13" i="1"/>
  <c r="G11" i="2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3" i="2" s="1"/>
  <c r="F68" i="2" l="1"/>
</calcChain>
</file>

<file path=xl/sharedStrings.xml><?xml version="1.0" encoding="utf-8"?>
<sst xmlns="http://schemas.openxmlformats.org/spreadsheetml/2006/main" count="272" uniqueCount="164">
  <si>
    <t>Bedford</t>
  </si>
  <si>
    <t>Luton</t>
  </si>
  <si>
    <t>Req Number</t>
  </si>
  <si>
    <t>Description</t>
  </si>
  <si>
    <t>Area</t>
  </si>
  <si>
    <t>Number</t>
  </si>
  <si>
    <t>Unit Cost</t>
  </si>
  <si>
    <t>Total Cost</t>
  </si>
  <si>
    <t>Balance</t>
  </si>
  <si>
    <t>comments</t>
  </si>
  <si>
    <t>Works in Anaesthetics doctors office</t>
  </si>
  <si>
    <t>Anaesthetic office</t>
  </si>
  <si>
    <t>completed</t>
  </si>
  <si>
    <t xml:space="preserve">55" Screen </t>
  </si>
  <si>
    <t>Chest clinic</t>
  </si>
  <si>
    <t>Completed</t>
  </si>
  <si>
    <t>Jason Sharp</t>
  </si>
  <si>
    <t>Curtains</t>
  </si>
  <si>
    <t>Doctors Mess</t>
  </si>
  <si>
    <t>Flooring</t>
  </si>
  <si>
    <t>Decoration</t>
  </si>
  <si>
    <t>Julie Sidique</t>
  </si>
  <si>
    <t>Addtl phone line</t>
  </si>
  <si>
    <t>Benching, IT and Phone-lines (for 5 workstations), kitchenette &amp; wall cupboards and associated works (decorations, data, fire-stopping, etc).</t>
  </si>
  <si>
    <t>R182021</t>
  </si>
  <si>
    <t>Removal of pidgeon holes and repainting</t>
  </si>
  <si>
    <t>Typist chairs</t>
  </si>
  <si>
    <t>R186987</t>
  </si>
  <si>
    <t>SMART TV 55"</t>
  </si>
  <si>
    <t>R186986</t>
  </si>
  <si>
    <t>Nespresso Citiz Coffee Machine, Black by Magimix X 2</t>
  </si>
  <si>
    <t>RENTANGLE TABLE - MT/12/8 COLOUR BEECH</t>
  </si>
  <si>
    <t>complete - take up to Drs Mess</t>
  </si>
  <si>
    <t>CHAIR (FREMONT) PERLE GREY</t>
  </si>
  <si>
    <t>Complete</t>
  </si>
  <si>
    <t>CHANDLER 2 SEATER SOFA PERLE GREY</t>
  </si>
  <si>
    <t>complete</t>
  </si>
  <si>
    <t>DENVER MANUAL RECLINER COLOUR PERLE GREY</t>
  </si>
  <si>
    <t>Blankets</t>
  </si>
  <si>
    <t>Check with Buying</t>
  </si>
  <si>
    <t>DISHWASHER</t>
  </si>
  <si>
    <t>complete to be installed</t>
  </si>
  <si>
    <t>R177611</t>
  </si>
  <si>
    <t>recliner chairs</t>
  </si>
  <si>
    <t>Endoscopy recovery</t>
  </si>
  <si>
    <t>Bed Chair</t>
  </si>
  <si>
    <t>O&amp;G</t>
  </si>
  <si>
    <t>R181945</t>
  </si>
  <si>
    <t>Typist Chairs</t>
  </si>
  <si>
    <t>O&amp;G Doctors office</t>
  </si>
  <si>
    <t>Air Conditioner Unit</t>
  </si>
  <si>
    <t>Hired for a couple of months</t>
  </si>
  <si>
    <t>R177957</t>
  </si>
  <si>
    <t xml:space="preserve">Recliner chair </t>
  </si>
  <si>
    <t>Obs &amp; Gynae Registrar office</t>
  </si>
  <si>
    <t>Microwave</t>
  </si>
  <si>
    <t>Undercounter Fridge</t>
  </si>
  <si>
    <t>Really Useful Storage Drawer Unit Clear/Rainbow 8x7 Litre (Ryman) X 1</t>
  </si>
  <si>
    <t>Registrar Cabin (A&amp;E)</t>
  </si>
  <si>
    <t>Nespresso Citiz Coffee Machine, Black by Magimix X 1</t>
  </si>
  <si>
    <t>Typist Chairs (Blue) X 3</t>
  </si>
  <si>
    <t>Pull Printer for Third Floor Seminar Room</t>
  </si>
  <si>
    <t>3rd Floor Seminar Room</t>
  </si>
  <si>
    <t>Ricoh installed - outstanding</t>
  </si>
  <si>
    <t>Pull Printer for Doctors Mess</t>
  </si>
  <si>
    <t>3 x under counter fridge, ideally one or more of which would have a freezer compartment</t>
  </si>
  <si>
    <t>Anaesthetic/Critical Care</t>
  </si>
  <si>
    <t>1 x Microwave</t>
  </si>
  <si>
    <t>1 x Toaster, 4 slice</t>
  </si>
  <si>
    <t>PO to be raised - BW</t>
  </si>
  <si>
    <t>1 x programmable coffee maker (something like this: KitchenAid 5KCM1208BOB Drip Coffee Maker with Spiral Shower Head-Onyx Black, Glass, 1.7 liters: Amazon.co.uk: Kitchen &amp; Home)</t>
  </si>
  <si>
    <t>Check with Ben Linton Willoughby and raise order</t>
  </si>
  <si>
    <t>Furniture - review condition?</t>
  </si>
  <si>
    <t>anaesthetic</t>
  </si>
  <si>
    <t>Discuss with Ben Linton Willoughby</t>
  </si>
  <si>
    <t>2 x 20 m Ethernet cable</t>
  </si>
  <si>
    <t>1 x 5 by 5 Ikea Kallax bookcase (white)</t>
  </si>
  <si>
    <t>Table for teaching</t>
  </si>
  <si>
    <t>PO to be raised</t>
  </si>
  <si>
    <t>12 chairs for teaching</t>
  </si>
  <si>
    <t>Plumbed in water dispenser</t>
  </si>
  <si>
    <t>minor works form to JS 4.10.21</t>
  </si>
  <si>
    <t>Ceiling in Doctors Mess needs remedy</t>
  </si>
  <si>
    <t>Plumb in Dishwasher</t>
  </si>
  <si>
    <t>Doctors Mess Kitchen</t>
  </si>
  <si>
    <t xml:space="preserve">Remove Old cooker </t>
  </si>
  <si>
    <t>Bulbs for Floor lights</t>
  </si>
  <si>
    <t>2 Desktops screen and accessories</t>
  </si>
  <si>
    <t>Coffee table</t>
  </si>
  <si>
    <t>Kettle</t>
  </si>
  <si>
    <t>65 Inch TV plus wall bracket and camera and microphone technology</t>
  </si>
  <si>
    <t>Paediatric Department - Room 92/G/53</t>
  </si>
  <si>
    <t>Logged a call with ICT Hub Ref IN00040686</t>
  </si>
  <si>
    <t>Wipeable chairs X 15 with foldout desks (interchangeable between left hand desk and right hand desk)</t>
  </si>
  <si>
    <t>emailed Chloe Allen - chase - 12 LH/13 RH</t>
  </si>
  <si>
    <t>Nespresso coffee machine</t>
  </si>
  <si>
    <t>Obs &amp; Gynae (SReynolds)</t>
  </si>
  <si>
    <t>a</t>
  </si>
  <si>
    <t>£</t>
  </si>
  <si>
    <t>Funds allocation:</t>
  </si>
  <si>
    <t>Expenditure:</t>
  </si>
  <si>
    <t xml:space="preserve">  Anaesthetic office</t>
  </si>
  <si>
    <t xml:space="preserve">  Chest Clinic</t>
  </si>
  <si>
    <t xml:space="preserve">  Doctors mess</t>
  </si>
  <si>
    <t xml:space="preserve">  Endoscopy recovery</t>
  </si>
  <si>
    <t xml:space="preserve">  Paediatric department</t>
  </si>
  <si>
    <t xml:space="preserve">  Obs &amp; Gynae office</t>
  </si>
  <si>
    <t xml:space="preserve">  Registrar cabin (A&amp;E)</t>
  </si>
  <si>
    <t>Total expenditure:</t>
  </si>
  <si>
    <t>Television</t>
  </si>
  <si>
    <t>Refurbishment works and new furniture</t>
  </si>
  <si>
    <t>Chairs with foldout desk</t>
  </si>
  <si>
    <t>Recliner chairs</t>
  </si>
  <si>
    <t xml:space="preserve">BMA Fatigue and Facilities Charter </t>
  </si>
  <si>
    <t>Item</t>
  </si>
  <si>
    <t>Cost</t>
  </si>
  <si>
    <t>P/O number</t>
  </si>
  <si>
    <t>Supplier</t>
  </si>
  <si>
    <t>Area/department</t>
  </si>
  <si>
    <t>Sleep pods x 2</t>
  </si>
  <si>
    <t>Pod time</t>
  </si>
  <si>
    <t>Old mess space</t>
  </si>
  <si>
    <t>Gravity recliners</t>
  </si>
  <si>
    <t>Ergoadaptive</t>
  </si>
  <si>
    <t>Common room</t>
  </si>
  <si>
    <t>Welcome bags</t>
  </si>
  <si>
    <t>Thinksew Embroidery</t>
  </si>
  <si>
    <t>Welcome bag contents</t>
  </si>
  <si>
    <t>UK corporate gifts</t>
  </si>
  <si>
    <t>Sub total</t>
  </si>
  <si>
    <t xml:space="preserve">  Common room</t>
  </si>
  <si>
    <t xml:space="preserve">  Induction</t>
  </si>
  <si>
    <t>Welcome bags and bag contents (blanket/water bottle/pen)</t>
  </si>
  <si>
    <t>New furniture and small kitchen equipment</t>
  </si>
  <si>
    <t>Refurbishment works, new furniture, appliances and small kitchen equipment</t>
  </si>
  <si>
    <t xml:space="preserve">  Printer for Doctors mess</t>
  </si>
  <si>
    <t xml:space="preserve">  Small kitchen equipment for anaesthetic offic</t>
  </si>
  <si>
    <t xml:space="preserve">  Remedial works to Doctors mess</t>
  </si>
  <si>
    <t xml:space="preserve">  Large television and camera/microphone in paediatrics</t>
  </si>
  <si>
    <t>Funds remaining:</t>
  </si>
  <si>
    <t>Perfect Chairs x 5</t>
  </si>
  <si>
    <t>O&amp;G x2, NICU x1, Surgery x2</t>
  </si>
  <si>
    <t>Perfect Chairs x3</t>
  </si>
  <si>
    <t>ITU</t>
  </si>
  <si>
    <t>Manual Recliner Chair x2</t>
  </si>
  <si>
    <t>Argos</t>
  </si>
  <si>
    <t>Paeds</t>
  </si>
  <si>
    <t>My name badges</t>
  </si>
  <si>
    <t>K&amp;R Badges</t>
  </si>
  <si>
    <t>Foundation trainees</t>
  </si>
  <si>
    <t>Common Room storage</t>
  </si>
  <si>
    <t>Simply Renovations</t>
  </si>
  <si>
    <t>Common Room new sofa</t>
  </si>
  <si>
    <t>Welcome Bags x250</t>
  </si>
  <si>
    <t>Induction/trainees</t>
  </si>
  <si>
    <t>Coffee machine</t>
  </si>
  <si>
    <t>Liquidline</t>
  </si>
  <si>
    <t>Comments relating to Bedford</t>
  </si>
  <si>
    <t>Bedford - Further expenditure in progress (awaiting costings):</t>
  </si>
  <si>
    <t>please refer to 'Luton detail' tab</t>
  </si>
  <si>
    <t>LNC Fund expenditure as at 30 November 2022</t>
  </si>
  <si>
    <t>Prestige Design &amp; Workwear Ltd</t>
  </si>
  <si>
    <t>Fleeces/sweatshirts x55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</si>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</sst>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_-* #,##0_-;\-* #,##0_-;_-* &quot;-&quot;??_-;_-@_-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393939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6" fontId="0" fillId="0" borderId="1" xfId="0" applyNumberFormat="1" applyBorder="1"/>
    <xf numFmtId="0" fontId="0" fillId="0" borderId="1" xfId="0" applyBorder="1"/>
    <xf numFmtId="49" fontId="0" fillId="0" borderId="1" xfId="0" applyNumberForma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left"/>
    </xf>
    <xf numFmtId="40" fontId="0" fillId="0" borderId="1" xfId="0" applyNumberFormat="1" applyFill="1" applyBorder="1" applyAlignment="1">
      <alignment horizontal="right"/>
    </xf>
    <xf numFmtId="10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8" fontId="0" fillId="0" borderId="0" xfId="0" applyNumberFormat="1"/>
    <xf numFmtId="0" fontId="4" fillId="0" borderId="1" xfId="0" applyFont="1" applyBorder="1"/>
    <xf numFmtId="0" fontId="0" fillId="2" borderId="1" xfId="0" applyFill="1" applyBorder="1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1" xfId="0" applyNumberFormat="1" applyBorder="1"/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0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vertical="center" wrapText="1"/>
    </xf>
    <xf numFmtId="6" fontId="5" fillId="0" borderId="1" xfId="0" applyNumberFormat="1" applyFont="1" applyBorder="1"/>
    <xf numFmtId="6" fontId="0" fillId="0" borderId="0" xfId="0" applyNumberFormat="1"/>
    <xf numFmtId="0" fontId="6" fillId="0" borderId="1" xfId="2" applyBorder="1" applyAlignment="1">
      <alignment vertical="center" wrapText="1"/>
    </xf>
    <xf numFmtId="6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10" fontId="0" fillId="0" borderId="0" xfId="0" applyNumberFormat="1"/>
    <xf numFmtId="0" fontId="0" fillId="0" borderId="1" xfId="0" applyFill="1" applyBorder="1" applyAlignment="1">
      <alignment wrapText="1"/>
    </xf>
    <xf numFmtId="6" fontId="5" fillId="0" borderId="1" xfId="0" applyNumberFormat="1" applyFont="1" applyFill="1" applyBorder="1"/>
    <xf numFmtId="0" fontId="0" fillId="0" borderId="2" xfId="0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2" fillId="0" borderId="0" xfId="0" applyFont="1"/>
    <xf numFmtId="0" fontId="2" fillId="0" borderId="1" xfId="0" applyFont="1" applyBorder="1"/>
    <xf numFmtId="164" fontId="0" fillId="0" borderId="1" xfId="1" applyNumberFormat="1" applyFont="1" applyBorder="1"/>
    <xf numFmtId="0" fontId="2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0" fillId="5" borderId="1" xfId="0" applyFont="1" applyFill="1" applyBorder="1"/>
    <xf numFmtId="164" fontId="1" fillId="5" borderId="1" xfId="1" applyNumberFormat="1" applyFont="1" applyFill="1" applyBorder="1"/>
    <xf numFmtId="164" fontId="1" fillId="0" borderId="0" xfId="1" applyNumberFormat="1" applyFont="1"/>
    <xf numFmtId="0" fontId="0" fillId="0" borderId="0" xfId="0" applyFont="1"/>
    <xf numFmtId="164" fontId="2" fillId="5" borderId="1" xfId="1" applyNumberFormat="1" applyFont="1" applyFill="1" applyBorder="1"/>
    <xf numFmtId="164" fontId="1" fillId="0" borderId="1" xfId="1" applyNumberFormat="1" applyFont="1" applyBorder="1"/>
    <xf numFmtId="164" fontId="2" fillId="0" borderId="1" xfId="1" applyNumberFormat="1" applyFont="1" applyBorder="1"/>
    <xf numFmtId="0" fontId="0" fillId="0" borderId="1" xfId="0" applyFont="1" applyBorder="1"/>
    <xf numFmtId="0" fontId="2" fillId="0" borderId="1" xfId="0" applyFont="1" applyFill="1" applyBorder="1" applyAlignment="1">
      <alignment horizontal="center"/>
    </xf>
    <xf numFmtId="43" fontId="0" fillId="0" borderId="1" xfId="1" applyFont="1" applyBorder="1"/>
    <xf numFmtId="43" fontId="2" fillId="4" borderId="1" xfId="1" applyFont="1" applyFill="1" applyBorder="1"/>
    <xf numFmtId="43" fontId="0" fillId="0" borderId="0" xfId="0" applyNumberFormat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6" fontId="2" fillId="3" borderId="1" xfId="0" applyNumberFormat="1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3" fontId="0" fillId="0" borderId="4" xfId="0" applyNumberForma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5" xfId="0" applyFill="1" applyBorder="1"/>
    <xf numFmtId="0" fontId="0" fillId="0" borderId="1" xfId="1" applyNumberFormat="1" applyFont="1" applyBorder="1"/>
    <xf numFmtId="0" fontId="0" fillId="0" borderId="5" xfId="1" applyNumberFormat="1" applyFont="1" applyFill="1" applyBorder="1"/>
    <xf numFmtId="43" fontId="0" fillId="0" borderId="1" xfId="1" applyFont="1" applyFill="1" applyBorder="1"/>
    <xf numFmtId="164" fontId="0" fillId="5" borderId="1" xfId="1" applyNumberFormat="1" applyFont="1" applyFill="1" applyBorder="1"/>
    <xf numFmtId="0" fontId="0" fillId="0" borderId="1" xfId="0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mazon.co.uk/KitchenAid-5KCM1208BOB-Coffee-Spiral-Shower/dp/B07YBLN9BK/ref=sr_1_4?crid=3ROJNHYX4WB0Z&amp;dchild=1&amp;keywords=kitchenaid+coffee+maker&amp;qid=1612366285&amp;sprefix=kitchenaid+c%2Caps%2C169&amp;sr=8-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workbookViewId="0">
      <selection activeCell="E27" sqref="E27"/>
    </sheetView>
  </sheetViews>
  <sheetFormatPr defaultRowHeight="15" x14ac:dyDescent="0.2"/>
  <cols>
    <col min="1" max="1" width="22.109375" customWidth="1"/>
    <col min="2" max="2" width="10" bestFit="1" customWidth="1"/>
    <col min="3" max="5" width="10.6640625" customWidth="1"/>
    <col min="6" max="6" width="53.77734375" customWidth="1"/>
  </cols>
  <sheetData>
    <row r="1" spans="1:6" ht="15.75" x14ac:dyDescent="0.25">
      <c r="A1" s="36" t="s">
        <v>160</v>
      </c>
    </row>
    <row r="3" spans="1:6" ht="15.75" x14ac:dyDescent="0.25">
      <c r="B3" s="65" t="s">
        <v>0</v>
      </c>
      <c r="C3" s="66"/>
      <c r="D3" s="67" t="s">
        <v>1</v>
      </c>
      <c r="E3" s="68"/>
    </row>
    <row r="4" spans="1:6" ht="15.75" x14ac:dyDescent="0.25">
      <c r="A4" s="51"/>
      <c r="B4" s="40" t="s">
        <v>98</v>
      </c>
      <c r="C4" s="40" t="s">
        <v>98</v>
      </c>
      <c r="D4" s="41" t="s">
        <v>98</v>
      </c>
      <c r="E4" s="41" t="s">
        <v>98</v>
      </c>
      <c r="F4" s="51" t="s">
        <v>157</v>
      </c>
    </row>
    <row r="5" spans="1:6" ht="15.75" x14ac:dyDescent="0.25">
      <c r="A5" s="42" t="s">
        <v>99</v>
      </c>
      <c r="B5" s="42"/>
      <c r="C5" s="47">
        <v>60000</v>
      </c>
      <c r="D5" s="47"/>
      <c r="E5" s="47">
        <v>60833</v>
      </c>
      <c r="F5" s="47"/>
    </row>
    <row r="6" spans="1:6" x14ac:dyDescent="0.2">
      <c r="A6" s="7"/>
      <c r="B6" s="38"/>
      <c r="C6" s="38"/>
      <c r="D6" s="38"/>
      <c r="E6" s="7"/>
      <c r="F6" s="7"/>
    </row>
    <row r="7" spans="1:6" ht="15.75" x14ac:dyDescent="0.25">
      <c r="A7" s="37" t="s">
        <v>100</v>
      </c>
      <c r="B7" s="38"/>
      <c r="C7" s="38"/>
      <c r="D7" s="38"/>
      <c r="E7" s="7"/>
      <c r="F7" s="7"/>
    </row>
    <row r="8" spans="1:6" x14ac:dyDescent="0.2">
      <c r="A8" s="7"/>
      <c r="B8" s="38"/>
      <c r="C8" s="38"/>
      <c r="D8" s="38"/>
      <c r="E8" s="7"/>
      <c r="F8" s="7"/>
    </row>
    <row r="9" spans="1:6" x14ac:dyDescent="0.2">
      <c r="A9" s="7" t="s">
        <v>101</v>
      </c>
      <c r="B9" s="38">
        <v>9700</v>
      </c>
      <c r="C9" s="38"/>
      <c r="D9" s="38"/>
      <c r="E9" s="7"/>
      <c r="F9" s="7" t="s">
        <v>110</v>
      </c>
    </row>
    <row r="10" spans="1:6" x14ac:dyDescent="0.2">
      <c r="A10" s="7" t="s">
        <v>102</v>
      </c>
      <c r="B10" s="38">
        <f>'Bedford detail'!F57</f>
        <v>697.15</v>
      </c>
      <c r="C10" s="38"/>
      <c r="D10" s="38"/>
      <c r="E10" s="7"/>
      <c r="F10" s="7" t="s">
        <v>109</v>
      </c>
    </row>
    <row r="11" spans="1:6" ht="30" x14ac:dyDescent="0.2">
      <c r="A11" s="7" t="s">
        <v>103</v>
      </c>
      <c r="B11" s="38">
        <v>28340</v>
      </c>
      <c r="C11" s="38"/>
      <c r="D11" s="38">
        <f>'Luton detail'!B4</f>
        <v>7198</v>
      </c>
      <c r="E11" s="7"/>
      <c r="F11" s="12" t="s">
        <v>134</v>
      </c>
    </row>
    <row r="12" spans="1:6" x14ac:dyDescent="0.2">
      <c r="A12" s="7" t="s">
        <v>104</v>
      </c>
      <c r="B12" s="38">
        <f>'Bedford detail'!F59</f>
        <v>1934</v>
      </c>
      <c r="C12" s="38"/>
      <c r="D12" s="38"/>
      <c r="E12" s="7"/>
      <c r="F12" s="7" t="s">
        <v>112</v>
      </c>
    </row>
    <row r="13" spans="1:6" x14ac:dyDescent="0.2">
      <c r="A13" s="7" t="s">
        <v>106</v>
      </c>
      <c r="B13" s="38">
        <f>'Bedford detail'!F60+'Bedford detail'!F61+'Bedford detail'!F62+'Bedford detail'!F67</f>
        <v>1882.98</v>
      </c>
      <c r="C13" s="38"/>
      <c r="D13" s="38"/>
      <c r="E13" s="7"/>
      <c r="F13" s="7" t="s">
        <v>133</v>
      </c>
    </row>
    <row r="14" spans="1:6" x14ac:dyDescent="0.2">
      <c r="A14" s="7" t="s">
        <v>107</v>
      </c>
      <c r="B14" s="38">
        <f>'Bedford detail'!F63</f>
        <v>402</v>
      </c>
      <c r="C14" s="38"/>
      <c r="D14" s="38"/>
      <c r="E14" s="7"/>
      <c r="F14" s="7" t="s">
        <v>133</v>
      </c>
    </row>
    <row r="15" spans="1:6" x14ac:dyDescent="0.2">
      <c r="A15" s="7" t="s">
        <v>105</v>
      </c>
      <c r="B15" s="38">
        <v>8104</v>
      </c>
      <c r="C15" s="38"/>
      <c r="D15" s="38"/>
      <c r="E15" s="7"/>
      <c r="F15" s="7" t="s">
        <v>111</v>
      </c>
    </row>
    <row r="16" spans="1:6" x14ac:dyDescent="0.2">
      <c r="A16" s="7" t="s">
        <v>130</v>
      </c>
      <c r="B16" s="38"/>
      <c r="C16" s="38"/>
      <c r="D16" s="38">
        <f>'Luton detail'!B5</f>
        <v>3372</v>
      </c>
      <c r="E16" s="7"/>
      <c r="F16" s="7" t="s">
        <v>112</v>
      </c>
    </row>
    <row r="17" spans="1:6" x14ac:dyDescent="0.2">
      <c r="A17" s="7" t="s">
        <v>131</v>
      </c>
      <c r="B17" s="38"/>
      <c r="C17" s="38"/>
      <c r="D17" s="38">
        <f>'Luton detail'!B6+'Luton detail'!B7</f>
        <v>5563.4</v>
      </c>
      <c r="E17" s="7"/>
      <c r="F17" s="7" t="s">
        <v>132</v>
      </c>
    </row>
    <row r="18" spans="1:6" x14ac:dyDescent="0.2">
      <c r="A18" s="7"/>
      <c r="B18" s="38"/>
      <c r="C18" s="38"/>
      <c r="D18" s="38"/>
      <c r="E18" s="7"/>
      <c r="F18" s="7"/>
    </row>
    <row r="19" spans="1:6" ht="15.75" x14ac:dyDescent="0.25">
      <c r="A19" s="42" t="s">
        <v>108</v>
      </c>
      <c r="B19" s="43"/>
      <c r="C19" s="47">
        <f>SUM(B9:B15)</f>
        <v>51060.130000000005</v>
      </c>
      <c r="D19" s="44"/>
      <c r="E19" s="47">
        <v>51330.71</v>
      </c>
      <c r="F19" s="73" t="s">
        <v>159</v>
      </c>
    </row>
    <row r="20" spans="1:6" ht="15.75" x14ac:dyDescent="0.25">
      <c r="A20" s="7"/>
      <c r="B20" s="48"/>
      <c r="C20" s="49"/>
      <c r="D20" s="48"/>
      <c r="E20" s="50"/>
      <c r="F20" s="50"/>
    </row>
    <row r="21" spans="1:6" ht="15.75" x14ac:dyDescent="0.25">
      <c r="A21" s="42" t="s">
        <v>139</v>
      </c>
      <c r="B21" s="43"/>
      <c r="C21" s="47">
        <f>C5-C19</f>
        <v>8939.8699999999953</v>
      </c>
      <c r="D21" s="44"/>
      <c r="E21" s="47">
        <f>E5-E19</f>
        <v>9502.2900000000009</v>
      </c>
      <c r="F21" s="44"/>
    </row>
    <row r="22" spans="1:6" x14ac:dyDescent="0.2">
      <c r="B22" s="45"/>
      <c r="C22" s="45"/>
      <c r="D22" s="45"/>
      <c r="E22" s="46"/>
    </row>
    <row r="23" spans="1:6" ht="15.75" x14ac:dyDescent="0.25">
      <c r="A23" s="36" t="s">
        <v>158</v>
      </c>
      <c r="B23" s="2"/>
      <c r="C23" s="2"/>
      <c r="D23" s="2"/>
    </row>
    <row r="24" spans="1:6" x14ac:dyDescent="0.2">
      <c r="B24" s="2"/>
      <c r="C24" s="2"/>
      <c r="D24" s="2"/>
    </row>
    <row r="25" spans="1:6" x14ac:dyDescent="0.2">
      <c r="A25" t="s">
        <v>135</v>
      </c>
      <c r="B25" s="2"/>
      <c r="C25" s="2"/>
      <c r="D25" s="2"/>
    </row>
    <row r="26" spans="1:6" x14ac:dyDescent="0.2">
      <c r="A26" t="s">
        <v>136</v>
      </c>
      <c r="B26" s="2"/>
      <c r="C26" s="2"/>
      <c r="D26" s="2"/>
    </row>
    <row r="27" spans="1:6" x14ac:dyDescent="0.2">
      <c r="A27" t="s">
        <v>137</v>
      </c>
      <c r="B27" s="2"/>
      <c r="C27" s="2"/>
      <c r="D27" s="2"/>
    </row>
    <row r="28" spans="1:6" x14ac:dyDescent="0.2">
      <c r="A28" t="s">
        <v>138</v>
      </c>
      <c r="B28" s="2"/>
      <c r="C28" s="2"/>
      <c r="D28" s="2"/>
    </row>
    <row r="29" spans="1:6" x14ac:dyDescent="0.2">
      <c r="B29" s="2"/>
      <c r="C29" s="2"/>
      <c r="D29" s="2"/>
    </row>
    <row r="30" spans="1:6" x14ac:dyDescent="0.2">
      <c r="B30" s="2"/>
      <c r="C30" s="2"/>
      <c r="D30" s="2"/>
    </row>
  </sheetData>
  <mergeCells count="2">
    <mergeCell ref="B3:C3"/>
    <mergeCell ref="D3:E3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69" workbookViewId="0"/>
  </sheetViews>
  <sheetFormatPr defaultRowHeight="15" x14ac:dyDescent="0.2"/>
  <cols>
    <col min="1" max="1" width="18" customWidth="1"/>
    <col min="2" max="2" width="24.33203125" customWidth="1"/>
    <col min="3" max="3" width="16.109375" customWidth="1"/>
    <col min="6" max="6" width="10" bestFit="1" customWidth="1"/>
    <col min="8" max="8" width="31" customWidth="1"/>
  </cols>
  <sheetData>
    <row r="1" spans="1:11" ht="15.75" x14ac:dyDescent="0.25">
      <c r="A1" s="55" t="s">
        <v>2</v>
      </c>
      <c r="B1" s="56" t="s">
        <v>3</v>
      </c>
      <c r="C1" s="55" t="s">
        <v>4</v>
      </c>
      <c r="D1" s="55" t="s">
        <v>5</v>
      </c>
      <c r="E1" s="55" t="s">
        <v>6</v>
      </c>
      <c r="F1" s="55" t="s">
        <v>7</v>
      </c>
      <c r="G1" s="55" t="s">
        <v>8</v>
      </c>
      <c r="H1" s="55" t="s">
        <v>9</v>
      </c>
      <c r="I1" s="5"/>
      <c r="J1" s="5"/>
    </row>
    <row r="2" spans="1:11" ht="15.75" x14ac:dyDescent="0.25">
      <c r="A2" s="3"/>
      <c r="B2" s="4"/>
      <c r="C2" s="3"/>
      <c r="D2" s="3"/>
      <c r="E2" s="3"/>
      <c r="F2" s="3"/>
      <c r="G2" s="6">
        <v>60000</v>
      </c>
      <c r="H2" s="3"/>
      <c r="I2" s="5"/>
      <c r="J2" s="5"/>
    </row>
    <row r="3" spans="1:11" ht="30" x14ac:dyDescent="0.2">
      <c r="A3" s="7"/>
      <c r="B3" s="8" t="s">
        <v>10</v>
      </c>
      <c r="C3" s="9" t="s">
        <v>11</v>
      </c>
      <c r="D3" s="7"/>
      <c r="E3" s="7"/>
      <c r="F3" s="10">
        <v>6323.24</v>
      </c>
      <c r="G3" s="6">
        <f t="shared" ref="G3:G51" si="0">G2-F3</f>
        <v>53676.76</v>
      </c>
      <c r="H3" s="11" t="s">
        <v>12</v>
      </c>
    </row>
    <row r="4" spans="1:11" ht="30" x14ac:dyDescent="0.2">
      <c r="A4" s="7"/>
      <c r="B4" s="12" t="s">
        <v>13</v>
      </c>
      <c r="C4" s="7" t="s">
        <v>14</v>
      </c>
      <c r="D4" s="7">
        <v>1</v>
      </c>
      <c r="E4" s="7"/>
      <c r="F4" s="7">
        <v>697.15</v>
      </c>
      <c r="G4" s="6">
        <f t="shared" si="0"/>
        <v>52979.61</v>
      </c>
      <c r="H4" s="7" t="s">
        <v>15</v>
      </c>
    </row>
    <row r="5" spans="1:11" x14ac:dyDescent="0.2">
      <c r="A5" s="7" t="s">
        <v>16</v>
      </c>
      <c r="B5" s="12" t="s">
        <v>17</v>
      </c>
      <c r="C5" s="7" t="s">
        <v>18</v>
      </c>
      <c r="D5" s="7"/>
      <c r="E5" s="7"/>
      <c r="F5" s="7">
        <v>1357.78</v>
      </c>
      <c r="G5" s="6">
        <f t="shared" si="0"/>
        <v>51621.83</v>
      </c>
      <c r="H5" s="7" t="s">
        <v>12</v>
      </c>
    </row>
    <row r="6" spans="1:11" x14ac:dyDescent="0.2">
      <c r="A6" s="7" t="s">
        <v>16</v>
      </c>
      <c r="B6" s="12" t="s">
        <v>19</v>
      </c>
      <c r="C6" s="7" t="s">
        <v>18</v>
      </c>
      <c r="D6" s="7"/>
      <c r="E6" s="7"/>
      <c r="F6" s="7">
        <v>3000</v>
      </c>
      <c r="G6" s="6">
        <f t="shared" si="0"/>
        <v>48621.83</v>
      </c>
      <c r="H6" s="7" t="s">
        <v>12</v>
      </c>
    </row>
    <row r="7" spans="1:11" ht="30" x14ac:dyDescent="0.2">
      <c r="A7" s="7" t="s">
        <v>16</v>
      </c>
      <c r="B7" s="12" t="s">
        <v>20</v>
      </c>
      <c r="C7" s="7" t="s">
        <v>18</v>
      </c>
      <c r="D7" s="7"/>
      <c r="E7" s="7"/>
      <c r="F7" s="7">
        <v>4566.8999999999996</v>
      </c>
      <c r="G7" s="6">
        <f t="shared" si="0"/>
        <v>44054.93</v>
      </c>
      <c r="H7" s="7" t="s">
        <v>12</v>
      </c>
    </row>
    <row r="8" spans="1:11" ht="30" x14ac:dyDescent="0.2">
      <c r="A8" s="7" t="s">
        <v>21</v>
      </c>
      <c r="B8" s="12" t="s">
        <v>22</v>
      </c>
      <c r="C8" s="7" t="s">
        <v>18</v>
      </c>
      <c r="D8" s="7">
        <v>1</v>
      </c>
      <c r="E8" s="7">
        <v>162</v>
      </c>
      <c r="F8" s="7">
        <v>162</v>
      </c>
      <c r="G8" s="6">
        <f t="shared" si="0"/>
        <v>43892.93</v>
      </c>
      <c r="H8" s="7" t="s">
        <v>15</v>
      </c>
    </row>
    <row r="9" spans="1:11" ht="90" x14ac:dyDescent="0.2">
      <c r="A9" s="7" t="s">
        <v>16</v>
      </c>
      <c r="B9" s="12" t="s">
        <v>23</v>
      </c>
      <c r="C9" s="7" t="s">
        <v>18</v>
      </c>
      <c r="D9" s="7"/>
      <c r="E9" s="7"/>
      <c r="F9" s="13">
        <v>10288.209999999999</v>
      </c>
      <c r="G9" s="6">
        <f t="shared" si="0"/>
        <v>33604.720000000001</v>
      </c>
      <c r="H9" s="7" t="s">
        <v>12</v>
      </c>
      <c r="I9" s="14"/>
      <c r="K9" s="14"/>
    </row>
    <row r="10" spans="1:11" ht="75" x14ac:dyDescent="0.2">
      <c r="A10" s="15" t="s">
        <v>24</v>
      </c>
      <c r="B10" s="12" t="s">
        <v>25</v>
      </c>
      <c r="C10" s="7" t="s">
        <v>18</v>
      </c>
      <c r="D10" s="7">
        <v>1</v>
      </c>
      <c r="E10" s="7"/>
      <c r="F10" s="7">
        <v>190</v>
      </c>
      <c r="G10" s="6">
        <f t="shared" si="0"/>
        <v>33414.720000000001</v>
      </c>
      <c r="H10" s="7" t="s">
        <v>12</v>
      </c>
    </row>
    <row r="11" spans="1:11" ht="30" x14ac:dyDescent="0.2">
      <c r="A11" s="7"/>
      <c r="B11" s="12" t="s">
        <v>26</v>
      </c>
      <c r="C11" s="7" t="s">
        <v>18</v>
      </c>
      <c r="D11" s="7">
        <v>4</v>
      </c>
      <c r="E11" s="7">
        <v>69.989999999999995</v>
      </c>
      <c r="F11" s="7">
        <f>E11*D11</f>
        <v>279.95999999999998</v>
      </c>
      <c r="G11" s="6">
        <f t="shared" si="0"/>
        <v>33134.76</v>
      </c>
      <c r="H11" s="7" t="s">
        <v>12</v>
      </c>
    </row>
    <row r="12" spans="1:11" ht="30" x14ac:dyDescent="0.2">
      <c r="A12" s="7" t="s">
        <v>27</v>
      </c>
      <c r="B12" s="16" t="s">
        <v>28</v>
      </c>
      <c r="C12" s="12" t="s">
        <v>18</v>
      </c>
      <c r="D12" s="12">
        <v>1</v>
      </c>
      <c r="E12" s="7"/>
      <c r="F12" s="12">
        <v>449</v>
      </c>
      <c r="G12" s="6">
        <f t="shared" si="0"/>
        <v>32685.760000000002</v>
      </c>
      <c r="H12" s="17" t="s">
        <v>12</v>
      </c>
    </row>
    <row r="13" spans="1:11" ht="45" x14ac:dyDescent="0.2">
      <c r="A13" s="7" t="s">
        <v>29</v>
      </c>
      <c r="B13" s="12" t="s">
        <v>30</v>
      </c>
      <c r="C13" s="12" t="s">
        <v>18</v>
      </c>
      <c r="D13" s="12">
        <v>2</v>
      </c>
      <c r="E13" s="17">
        <v>137</v>
      </c>
      <c r="F13" s="18">
        <f>E13*D13</f>
        <v>274</v>
      </c>
      <c r="G13" s="6">
        <f t="shared" si="0"/>
        <v>32411.760000000002</v>
      </c>
      <c r="H13" s="7" t="s">
        <v>15</v>
      </c>
    </row>
    <row r="14" spans="1:11" ht="30" x14ac:dyDescent="0.2">
      <c r="A14" s="7"/>
      <c r="B14" s="19" t="s">
        <v>31</v>
      </c>
      <c r="C14" s="20" t="s">
        <v>18</v>
      </c>
      <c r="D14" s="21">
        <v>1</v>
      </c>
      <c r="E14" s="7"/>
      <c r="F14" s="21">
        <v>215</v>
      </c>
      <c r="G14" s="6">
        <f t="shared" si="0"/>
        <v>32196.760000000002</v>
      </c>
      <c r="H14" s="7" t="s">
        <v>32</v>
      </c>
    </row>
    <row r="15" spans="1:11" ht="30" x14ac:dyDescent="0.2">
      <c r="A15" s="7"/>
      <c r="B15" s="19" t="s">
        <v>33</v>
      </c>
      <c r="C15" s="20" t="s">
        <v>18</v>
      </c>
      <c r="D15" s="21">
        <v>4</v>
      </c>
      <c r="E15" s="7"/>
      <c r="F15" s="21">
        <v>450.8</v>
      </c>
      <c r="G15" s="6">
        <f t="shared" si="0"/>
        <v>31745.960000000003</v>
      </c>
      <c r="H15" s="7" t="s">
        <v>34</v>
      </c>
    </row>
    <row r="16" spans="1:11" ht="30" x14ac:dyDescent="0.2">
      <c r="A16" s="7"/>
      <c r="B16" s="19" t="s">
        <v>35</v>
      </c>
      <c r="C16" s="20" t="s">
        <v>18</v>
      </c>
      <c r="D16" s="21">
        <v>2</v>
      </c>
      <c r="E16" s="7"/>
      <c r="F16" s="21">
        <v>1744.4</v>
      </c>
      <c r="G16" s="6">
        <f t="shared" si="0"/>
        <v>30001.56</v>
      </c>
      <c r="H16" s="7" t="s">
        <v>36</v>
      </c>
    </row>
    <row r="17" spans="1:8" ht="45" x14ac:dyDescent="0.2">
      <c r="A17" s="7"/>
      <c r="B17" s="19" t="s">
        <v>37</v>
      </c>
      <c r="C17" s="20" t="s">
        <v>18</v>
      </c>
      <c r="D17" s="21">
        <v>2</v>
      </c>
      <c r="E17" s="7"/>
      <c r="F17" s="21">
        <v>1842.4</v>
      </c>
      <c r="G17" s="6">
        <f t="shared" si="0"/>
        <v>28159.16</v>
      </c>
      <c r="H17" s="7" t="s">
        <v>36</v>
      </c>
    </row>
    <row r="18" spans="1:8" x14ac:dyDescent="0.2">
      <c r="A18" s="7"/>
      <c r="B18" s="8" t="s">
        <v>38</v>
      </c>
      <c r="C18" s="9" t="s">
        <v>18</v>
      </c>
      <c r="D18" s="10">
        <v>6</v>
      </c>
      <c r="E18" s="7"/>
      <c r="F18" s="10">
        <v>180</v>
      </c>
      <c r="G18" s="6">
        <f t="shared" si="0"/>
        <v>27979.16</v>
      </c>
      <c r="H18" s="7" t="s">
        <v>39</v>
      </c>
    </row>
    <row r="19" spans="1:8" x14ac:dyDescent="0.2">
      <c r="A19" s="7"/>
      <c r="B19" s="8" t="s">
        <v>40</v>
      </c>
      <c r="C19" s="9" t="s">
        <v>18</v>
      </c>
      <c r="D19" s="10">
        <v>1</v>
      </c>
      <c r="E19" s="7"/>
      <c r="F19" s="10">
        <v>325</v>
      </c>
      <c r="G19" s="6">
        <f t="shared" si="0"/>
        <v>27654.16</v>
      </c>
      <c r="H19" s="22" t="s">
        <v>41</v>
      </c>
    </row>
    <row r="20" spans="1:8" x14ac:dyDescent="0.2">
      <c r="A20" s="7" t="s">
        <v>42</v>
      </c>
      <c r="B20" s="12" t="s">
        <v>43</v>
      </c>
      <c r="C20" s="7" t="s">
        <v>44</v>
      </c>
      <c r="D20" s="7">
        <v>2</v>
      </c>
      <c r="E20" s="7">
        <v>967</v>
      </c>
      <c r="F20" s="7">
        <v>1934</v>
      </c>
      <c r="G20" s="6">
        <f t="shared" si="0"/>
        <v>25720.16</v>
      </c>
      <c r="H20" s="7" t="s">
        <v>12</v>
      </c>
    </row>
    <row r="21" spans="1:8" x14ac:dyDescent="0.2">
      <c r="A21" s="7"/>
      <c r="B21" s="12" t="s">
        <v>45</v>
      </c>
      <c r="C21" s="7" t="s">
        <v>46</v>
      </c>
      <c r="D21" s="7">
        <v>1</v>
      </c>
      <c r="E21" s="7"/>
      <c r="F21" s="7">
        <v>290</v>
      </c>
      <c r="G21" s="6">
        <f t="shared" si="0"/>
        <v>25430.16</v>
      </c>
      <c r="H21" s="7" t="s">
        <v>12</v>
      </c>
    </row>
    <row r="22" spans="1:8" x14ac:dyDescent="0.2">
      <c r="A22" s="15" t="s">
        <v>47</v>
      </c>
      <c r="B22" s="12" t="s">
        <v>48</v>
      </c>
      <c r="C22" s="7" t="s">
        <v>49</v>
      </c>
      <c r="D22" s="7">
        <v>2</v>
      </c>
      <c r="E22" s="7">
        <v>69.989999999999995</v>
      </c>
      <c r="F22" s="7">
        <v>139.97999999999999</v>
      </c>
      <c r="G22" s="6">
        <f t="shared" si="0"/>
        <v>25290.18</v>
      </c>
      <c r="H22" s="7" t="s">
        <v>12</v>
      </c>
    </row>
    <row r="23" spans="1:8" x14ac:dyDescent="0.2">
      <c r="A23" s="7"/>
      <c r="B23" s="12" t="s">
        <v>50</v>
      </c>
      <c r="C23" s="7" t="s">
        <v>49</v>
      </c>
      <c r="D23" s="7">
        <v>1</v>
      </c>
      <c r="E23" s="7"/>
      <c r="F23" s="7">
        <v>200</v>
      </c>
      <c r="G23" s="6">
        <f t="shared" si="0"/>
        <v>25090.18</v>
      </c>
      <c r="H23" s="7" t="s">
        <v>51</v>
      </c>
    </row>
    <row r="24" spans="1:8" x14ac:dyDescent="0.2">
      <c r="A24" s="7" t="s">
        <v>52</v>
      </c>
      <c r="B24" s="12" t="s">
        <v>53</v>
      </c>
      <c r="C24" s="7" t="s">
        <v>54</v>
      </c>
      <c r="D24" s="7">
        <v>1</v>
      </c>
      <c r="E24" s="7">
        <v>967</v>
      </c>
      <c r="F24" s="7">
        <v>967</v>
      </c>
      <c r="G24" s="6">
        <f t="shared" si="0"/>
        <v>24123.18</v>
      </c>
      <c r="H24" s="7" t="s">
        <v>12</v>
      </c>
    </row>
    <row r="25" spans="1:8" x14ac:dyDescent="0.2">
      <c r="A25" s="7" t="s">
        <v>52</v>
      </c>
      <c r="B25" s="12" t="s">
        <v>55</v>
      </c>
      <c r="C25" s="7" t="s">
        <v>54</v>
      </c>
      <c r="D25" s="7">
        <v>1</v>
      </c>
      <c r="E25" s="7">
        <v>70</v>
      </c>
      <c r="F25" s="7">
        <v>70</v>
      </c>
      <c r="G25" s="6">
        <f t="shared" si="0"/>
        <v>24053.18</v>
      </c>
      <c r="H25" s="7" t="s">
        <v>12</v>
      </c>
    </row>
    <row r="26" spans="1:8" x14ac:dyDescent="0.2">
      <c r="A26" s="7" t="s">
        <v>52</v>
      </c>
      <c r="B26" s="12" t="s">
        <v>56</v>
      </c>
      <c r="C26" s="7" t="s">
        <v>54</v>
      </c>
      <c r="D26" s="7">
        <v>1</v>
      </c>
      <c r="E26" s="7">
        <v>79</v>
      </c>
      <c r="F26" s="7">
        <v>79</v>
      </c>
      <c r="G26" s="6">
        <f t="shared" si="0"/>
        <v>23974.18</v>
      </c>
      <c r="H26" s="7" t="s">
        <v>12</v>
      </c>
    </row>
    <row r="27" spans="1:8" ht="45" x14ac:dyDescent="0.2">
      <c r="A27" s="7"/>
      <c r="B27" s="12" t="s">
        <v>57</v>
      </c>
      <c r="C27" s="12" t="s">
        <v>58</v>
      </c>
      <c r="D27" s="12">
        <v>2</v>
      </c>
      <c r="E27" s="12">
        <v>35</v>
      </c>
      <c r="F27" s="10">
        <v>70</v>
      </c>
      <c r="G27" s="6">
        <f t="shared" si="0"/>
        <v>23904.18</v>
      </c>
      <c r="H27" s="7" t="s">
        <v>12</v>
      </c>
    </row>
    <row r="28" spans="1:8" ht="45" x14ac:dyDescent="0.2">
      <c r="A28" s="7"/>
      <c r="B28" s="12" t="s">
        <v>59</v>
      </c>
      <c r="C28" s="12" t="s">
        <v>58</v>
      </c>
      <c r="D28" s="12"/>
      <c r="E28" s="7"/>
      <c r="F28" s="12">
        <v>137</v>
      </c>
      <c r="G28" s="6">
        <f t="shared" si="0"/>
        <v>23767.18</v>
      </c>
      <c r="H28" s="7" t="s">
        <v>12</v>
      </c>
    </row>
    <row r="29" spans="1:8" ht="30" x14ac:dyDescent="0.2">
      <c r="A29" s="7"/>
      <c r="B29" s="12" t="s">
        <v>60</v>
      </c>
      <c r="C29" s="12" t="s">
        <v>58</v>
      </c>
      <c r="D29" s="12">
        <v>3</v>
      </c>
      <c r="E29" s="7"/>
      <c r="F29" s="12">
        <v>195</v>
      </c>
      <c r="G29" s="6">
        <f t="shared" si="0"/>
        <v>23572.18</v>
      </c>
      <c r="H29" s="6" t="s">
        <v>12</v>
      </c>
    </row>
    <row r="30" spans="1:8" ht="30" x14ac:dyDescent="0.2">
      <c r="A30" s="7"/>
      <c r="B30" s="12" t="s">
        <v>61</v>
      </c>
      <c r="C30" s="12" t="s">
        <v>62</v>
      </c>
      <c r="D30" s="12">
        <v>1</v>
      </c>
      <c r="E30" s="7"/>
      <c r="F30" s="12"/>
      <c r="G30" s="6">
        <f t="shared" si="0"/>
        <v>23572.18</v>
      </c>
      <c r="H30" s="6" t="s">
        <v>63</v>
      </c>
    </row>
    <row r="31" spans="1:8" x14ac:dyDescent="0.2">
      <c r="A31" s="7"/>
      <c r="B31" s="12" t="s">
        <v>64</v>
      </c>
      <c r="C31" s="12" t="s">
        <v>18</v>
      </c>
      <c r="D31" s="12">
        <v>1</v>
      </c>
      <c r="E31" s="7"/>
      <c r="F31" s="12"/>
      <c r="G31" s="6">
        <f t="shared" si="0"/>
        <v>23572.18</v>
      </c>
      <c r="H31" s="6" t="s">
        <v>63</v>
      </c>
    </row>
    <row r="32" spans="1:8" ht="60" x14ac:dyDescent="0.2">
      <c r="A32" s="7"/>
      <c r="B32" s="23" t="s">
        <v>65</v>
      </c>
      <c r="C32" s="12" t="s">
        <v>66</v>
      </c>
      <c r="D32" s="12">
        <v>1</v>
      </c>
      <c r="E32" s="7"/>
      <c r="F32" s="12">
        <v>159.99</v>
      </c>
      <c r="G32" s="6">
        <f t="shared" si="0"/>
        <v>23412.19</v>
      </c>
      <c r="H32" s="6" t="s">
        <v>12</v>
      </c>
    </row>
    <row r="33" spans="1:14" ht="30" x14ac:dyDescent="0.2">
      <c r="A33" s="7"/>
      <c r="B33" s="23" t="s">
        <v>67</v>
      </c>
      <c r="C33" s="12" t="s">
        <v>66</v>
      </c>
      <c r="D33" s="12">
        <v>1</v>
      </c>
      <c r="E33" s="7"/>
      <c r="F33" s="12"/>
      <c r="G33" s="6">
        <f t="shared" si="0"/>
        <v>23412.19</v>
      </c>
      <c r="H33" s="6" t="s">
        <v>36</v>
      </c>
    </row>
    <row r="34" spans="1:14" ht="30.75" x14ac:dyDescent="0.25">
      <c r="A34" s="7"/>
      <c r="B34" s="23" t="s">
        <v>68</v>
      </c>
      <c r="C34" s="12" t="s">
        <v>66</v>
      </c>
      <c r="D34" s="12">
        <v>1</v>
      </c>
      <c r="E34" s="7"/>
      <c r="F34" s="12"/>
      <c r="G34" s="6">
        <f t="shared" si="0"/>
        <v>23412.19</v>
      </c>
      <c r="H34" s="24" t="s">
        <v>69</v>
      </c>
      <c r="I34" s="25"/>
    </row>
    <row r="35" spans="1:14" ht="90" x14ac:dyDescent="0.25">
      <c r="A35" s="7"/>
      <c r="B35" s="26" t="s">
        <v>70</v>
      </c>
      <c r="C35" s="12" t="s">
        <v>66</v>
      </c>
      <c r="D35" s="12">
        <v>1</v>
      </c>
      <c r="E35" s="7"/>
      <c r="F35" s="12">
        <v>125</v>
      </c>
      <c r="G35" s="6">
        <f t="shared" si="0"/>
        <v>23287.19</v>
      </c>
      <c r="H35" s="27" t="s">
        <v>71</v>
      </c>
    </row>
    <row r="36" spans="1:14" ht="15.75" x14ac:dyDescent="0.25">
      <c r="A36" s="7"/>
      <c r="B36" s="28" t="s">
        <v>72</v>
      </c>
      <c r="C36" s="28" t="s">
        <v>73</v>
      </c>
      <c r="D36" s="28">
        <v>1</v>
      </c>
      <c r="E36" s="29"/>
      <c r="F36" s="28"/>
      <c r="G36" s="6">
        <f t="shared" si="0"/>
        <v>23287.19</v>
      </c>
      <c r="H36" s="24" t="s">
        <v>74</v>
      </c>
    </row>
    <row r="37" spans="1:14" ht="30.75" x14ac:dyDescent="0.25">
      <c r="A37" s="7"/>
      <c r="B37" s="23" t="s">
        <v>75</v>
      </c>
      <c r="C37" s="12" t="s">
        <v>66</v>
      </c>
      <c r="D37" s="12">
        <v>2</v>
      </c>
      <c r="E37" s="7"/>
      <c r="F37" s="12">
        <v>13.99</v>
      </c>
      <c r="G37" s="6">
        <f t="shared" si="0"/>
        <v>23273.199999999997</v>
      </c>
      <c r="H37" s="24" t="s">
        <v>69</v>
      </c>
    </row>
    <row r="38" spans="1:14" ht="30" x14ac:dyDescent="0.2">
      <c r="A38" s="7"/>
      <c r="B38" s="23" t="s">
        <v>76</v>
      </c>
      <c r="C38" s="12" t="s">
        <v>66</v>
      </c>
      <c r="D38" s="12">
        <v>1</v>
      </c>
      <c r="E38" s="7"/>
      <c r="F38" s="12">
        <v>129</v>
      </c>
      <c r="G38" s="6">
        <f t="shared" si="0"/>
        <v>23144.199999999997</v>
      </c>
      <c r="H38" s="6" t="s">
        <v>15</v>
      </c>
    </row>
    <row r="39" spans="1:14" ht="30.75" x14ac:dyDescent="0.25">
      <c r="A39" s="7"/>
      <c r="B39" s="12" t="s">
        <v>77</v>
      </c>
      <c r="C39" s="12" t="s">
        <v>66</v>
      </c>
      <c r="D39" s="12">
        <v>2</v>
      </c>
      <c r="E39" s="7">
        <v>219</v>
      </c>
      <c r="F39" s="12">
        <f>E39*D39</f>
        <v>438</v>
      </c>
      <c r="G39" s="6">
        <f t="shared" si="0"/>
        <v>22706.199999999997</v>
      </c>
      <c r="H39" s="24" t="s">
        <v>78</v>
      </c>
      <c r="L39" s="30"/>
      <c r="N39" s="30"/>
    </row>
    <row r="40" spans="1:14" ht="30.75" x14ac:dyDescent="0.25">
      <c r="A40" s="7"/>
      <c r="B40" s="12" t="s">
        <v>79</v>
      </c>
      <c r="C40" s="12" t="s">
        <v>66</v>
      </c>
      <c r="D40" s="12">
        <v>12</v>
      </c>
      <c r="E40" s="7">
        <v>70</v>
      </c>
      <c r="F40" s="12">
        <f>D40*E40</f>
        <v>840</v>
      </c>
      <c r="G40" s="6">
        <f t="shared" si="0"/>
        <v>21866.199999999997</v>
      </c>
      <c r="H40" s="24" t="s">
        <v>78</v>
      </c>
    </row>
    <row r="41" spans="1:14" ht="15.75" x14ac:dyDescent="0.25">
      <c r="B41" s="12" t="s">
        <v>80</v>
      </c>
      <c r="C41" s="31" t="s">
        <v>18</v>
      </c>
      <c r="D41" s="31">
        <v>1</v>
      </c>
      <c r="E41" s="7"/>
      <c r="F41" s="7"/>
      <c r="G41" s="6">
        <f t="shared" si="0"/>
        <v>21866.199999999997</v>
      </c>
      <c r="H41" s="32" t="s">
        <v>81</v>
      </c>
    </row>
    <row r="42" spans="1:14" ht="30.75" x14ac:dyDescent="0.25">
      <c r="B42" s="12" t="s">
        <v>82</v>
      </c>
      <c r="C42" s="7"/>
      <c r="D42" s="7"/>
      <c r="E42" s="7"/>
      <c r="F42" s="7"/>
      <c r="G42" s="6">
        <f t="shared" si="0"/>
        <v>21866.199999999997</v>
      </c>
      <c r="H42" s="32" t="s">
        <v>81</v>
      </c>
    </row>
    <row r="43" spans="1:14" ht="30.75" x14ac:dyDescent="0.25">
      <c r="B43" s="12" t="s">
        <v>83</v>
      </c>
      <c r="C43" s="31" t="s">
        <v>84</v>
      </c>
      <c r="D43" s="31">
        <v>1</v>
      </c>
      <c r="E43" s="7"/>
      <c r="F43" s="7"/>
      <c r="G43" s="6">
        <f t="shared" si="0"/>
        <v>21866.199999999997</v>
      </c>
      <c r="H43" s="32" t="s">
        <v>81</v>
      </c>
    </row>
    <row r="44" spans="1:14" ht="30.75" x14ac:dyDescent="0.25">
      <c r="B44" s="12" t="s">
        <v>85</v>
      </c>
      <c r="C44" s="31" t="s">
        <v>84</v>
      </c>
      <c r="D44" s="7"/>
      <c r="E44" s="7"/>
      <c r="F44" s="7"/>
      <c r="G44" s="6">
        <f t="shared" si="0"/>
        <v>21866.199999999997</v>
      </c>
      <c r="H44" s="32" t="s">
        <v>81</v>
      </c>
    </row>
    <row r="45" spans="1:14" ht="15.75" x14ac:dyDescent="0.25">
      <c r="B45" s="12" t="s">
        <v>55</v>
      </c>
      <c r="C45" s="31" t="s">
        <v>18</v>
      </c>
      <c r="D45" s="31">
        <v>1</v>
      </c>
      <c r="E45" s="7"/>
      <c r="F45" s="7">
        <v>65</v>
      </c>
      <c r="G45" s="6">
        <f t="shared" si="0"/>
        <v>21801.199999999997</v>
      </c>
      <c r="H45" s="32" t="s">
        <v>69</v>
      </c>
    </row>
    <row r="46" spans="1:14" ht="15.75" x14ac:dyDescent="0.25">
      <c r="B46" s="12" t="s">
        <v>86</v>
      </c>
      <c r="C46" s="31" t="s">
        <v>18</v>
      </c>
      <c r="D46" s="7">
        <v>6</v>
      </c>
      <c r="E46" s="7"/>
      <c r="F46" s="7">
        <v>30</v>
      </c>
      <c r="G46" s="6">
        <f t="shared" si="0"/>
        <v>21771.199999999997</v>
      </c>
      <c r="H46" s="32" t="s">
        <v>69</v>
      </c>
    </row>
    <row r="47" spans="1:14" ht="30.75" x14ac:dyDescent="0.25">
      <c r="B47" s="12" t="s">
        <v>87</v>
      </c>
      <c r="C47" s="31" t="s">
        <v>18</v>
      </c>
      <c r="D47" s="31">
        <v>2</v>
      </c>
      <c r="E47" s="7">
        <v>700</v>
      </c>
      <c r="F47" s="7">
        <f>E47*D47</f>
        <v>1400</v>
      </c>
      <c r="G47" s="6">
        <f t="shared" si="0"/>
        <v>20371.199999999997</v>
      </c>
      <c r="H47" s="32" t="s">
        <v>69</v>
      </c>
    </row>
    <row r="48" spans="1:14" ht="15.75" x14ac:dyDescent="0.25">
      <c r="B48" s="12" t="s">
        <v>88</v>
      </c>
      <c r="C48" s="31" t="s">
        <v>18</v>
      </c>
      <c r="D48" s="7">
        <v>1</v>
      </c>
      <c r="E48" s="7"/>
      <c r="F48" s="7">
        <v>50</v>
      </c>
      <c r="G48" s="6">
        <f t="shared" si="0"/>
        <v>20321.199999999997</v>
      </c>
      <c r="H48" s="32" t="s">
        <v>69</v>
      </c>
    </row>
    <row r="49" spans="1:8" ht="15.75" x14ac:dyDescent="0.25">
      <c r="B49" s="12" t="s">
        <v>89</v>
      </c>
      <c r="C49" s="31" t="s">
        <v>18</v>
      </c>
      <c r="D49" s="31">
        <v>1</v>
      </c>
      <c r="E49" s="7"/>
      <c r="F49" s="7">
        <v>25</v>
      </c>
      <c r="G49" s="6">
        <f t="shared" si="0"/>
        <v>20296.199999999997</v>
      </c>
      <c r="H49" s="32" t="s">
        <v>69</v>
      </c>
    </row>
    <row r="50" spans="1:8" ht="45" x14ac:dyDescent="0.25">
      <c r="A50" s="33"/>
      <c r="B50" s="28" t="s">
        <v>90</v>
      </c>
      <c r="C50" s="28" t="s">
        <v>91</v>
      </c>
      <c r="D50" s="28"/>
      <c r="E50" s="29"/>
      <c r="F50" s="28"/>
      <c r="G50" s="6">
        <f t="shared" si="0"/>
        <v>20296.199999999997</v>
      </c>
      <c r="H50" s="24" t="s">
        <v>92</v>
      </c>
    </row>
    <row r="51" spans="1:8" ht="60" x14ac:dyDescent="0.25">
      <c r="A51" s="33"/>
      <c r="B51" s="28" t="s">
        <v>93</v>
      </c>
      <c r="C51" s="28" t="s">
        <v>91</v>
      </c>
      <c r="D51" s="34">
        <v>15</v>
      </c>
      <c r="E51" s="35">
        <v>139</v>
      </c>
      <c r="F51" s="34">
        <f>E51*D51</f>
        <v>2085</v>
      </c>
      <c r="G51" s="6">
        <f t="shared" si="0"/>
        <v>18211.199999999997</v>
      </c>
      <c r="H51" s="24" t="s">
        <v>94</v>
      </c>
    </row>
    <row r="52" spans="1:8" ht="30.75" x14ac:dyDescent="0.25">
      <c r="B52" s="12" t="s">
        <v>95</v>
      </c>
      <c r="C52" s="31" t="s">
        <v>96</v>
      </c>
      <c r="D52" s="7">
        <v>1</v>
      </c>
      <c r="E52" s="7">
        <v>137</v>
      </c>
      <c r="F52" s="7">
        <v>137</v>
      </c>
      <c r="G52" s="7"/>
      <c r="H52" s="32" t="s">
        <v>69</v>
      </c>
    </row>
    <row r="53" spans="1:8" ht="15.75" x14ac:dyDescent="0.25">
      <c r="B53" s="57"/>
      <c r="C53" s="58"/>
      <c r="D53" s="58"/>
      <c r="E53" s="58"/>
      <c r="F53" s="59">
        <f>SUM(F3:F52)</f>
        <v>41925.799999999996</v>
      </c>
      <c r="G53" s="59">
        <f>G51-F52</f>
        <v>18074.199999999997</v>
      </c>
      <c r="H53" s="58"/>
    </row>
    <row r="54" spans="1:8" x14ac:dyDescent="0.2">
      <c r="G54" s="25"/>
    </row>
    <row r="55" spans="1:8" hidden="1" x14ac:dyDescent="0.2">
      <c r="C55" t="s">
        <v>97</v>
      </c>
    </row>
    <row r="56" spans="1:8" hidden="1" x14ac:dyDescent="0.2">
      <c r="C56" s="9" t="s">
        <v>11</v>
      </c>
      <c r="F56" s="1">
        <f>SUMIF($C$3:$C$52,C56,$F$3:$F$52)</f>
        <v>6323.24</v>
      </c>
    </row>
    <row r="57" spans="1:8" hidden="1" x14ac:dyDescent="0.2">
      <c r="C57" s="7" t="s">
        <v>14</v>
      </c>
      <c r="F57" s="1">
        <f t="shared" ref="F57:F67" si="1">SUMIF($C$3:$C$52,C57,$F$3:$F$52)</f>
        <v>697.15</v>
      </c>
    </row>
    <row r="58" spans="1:8" hidden="1" x14ac:dyDescent="0.2">
      <c r="C58" s="7" t="s">
        <v>18</v>
      </c>
      <c r="F58" s="1">
        <f t="shared" si="1"/>
        <v>26895.45</v>
      </c>
    </row>
    <row r="59" spans="1:8" hidden="1" x14ac:dyDescent="0.2">
      <c r="C59" s="7" t="s">
        <v>44</v>
      </c>
      <c r="F59" s="1">
        <f t="shared" si="1"/>
        <v>1934</v>
      </c>
    </row>
    <row r="60" spans="1:8" hidden="1" x14ac:dyDescent="0.2">
      <c r="C60" s="7" t="s">
        <v>46</v>
      </c>
      <c r="F60" s="1">
        <f t="shared" si="1"/>
        <v>290</v>
      </c>
    </row>
    <row r="61" spans="1:8" hidden="1" x14ac:dyDescent="0.2">
      <c r="C61" s="7" t="s">
        <v>49</v>
      </c>
      <c r="F61" s="1">
        <f t="shared" si="1"/>
        <v>339.98</v>
      </c>
    </row>
    <row r="62" spans="1:8" hidden="1" x14ac:dyDescent="0.2">
      <c r="C62" s="7" t="s">
        <v>54</v>
      </c>
      <c r="F62" s="1">
        <f t="shared" si="1"/>
        <v>1116</v>
      </c>
    </row>
    <row r="63" spans="1:8" ht="30" hidden="1" x14ac:dyDescent="0.2">
      <c r="C63" s="12" t="s">
        <v>58</v>
      </c>
      <c r="F63" s="1">
        <f t="shared" si="1"/>
        <v>402</v>
      </c>
    </row>
    <row r="64" spans="1:8" ht="30" hidden="1" x14ac:dyDescent="0.2">
      <c r="C64" s="12" t="s">
        <v>62</v>
      </c>
      <c r="F64" s="1">
        <f t="shared" si="1"/>
        <v>0</v>
      </c>
    </row>
    <row r="65" spans="3:6" ht="30" hidden="1" x14ac:dyDescent="0.2">
      <c r="C65" s="12" t="s">
        <v>66</v>
      </c>
      <c r="F65" s="1">
        <f t="shared" si="1"/>
        <v>1705.98</v>
      </c>
    </row>
    <row r="66" spans="3:6" ht="45" hidden="1" x14ac:dyDescent="0.25">
      <c r="C66" s="28" t="s">
        <v>91</v>
      </c>
      <c r="F66" s="1">
        <f t="shared" si="1"/>
        <v>2085</v>
      </c>
    </row>
    <row r="67" spans="3:6" ht="30" hidden="1" x14ac:dyDescent="0.2">
      <c r="C67" s="31" t="s">
        <v>96</v>
      </c>
      <c r="F67" s="1">
        <f t="shared" si="1"/>
        <v>137</v>
      </c>
    </row>
    <row r="68" spans="3:6" hidden="1" x14ac:dyDescent="0.2">
      <c r="F68" s="2">
        <f>SUM(F56:F67)</f>
        <v>41925.800000000003</v>
      </c>
    </row>
    <row r="70" spans="3:6" x14ac:dyDescent="0.2">
      <c r="F70" s="54"/>
    </row>
  </sheetData>
  <autoFilter ref="A1:I68"/>
  <hyperlinks>
    <hyperlink ref="B35" r:id="rId1" display="https://www.amazon.co.uk/KitchenAid-5KCM1208BOB-Coffee-Spiral-Shower/dp/B07YBLN9BK/ref=sr_1_4?crid=3ROJNHYX4WB0Z&amp;dchild=1&amp;keywords=kitchenaid+coffee+maker&amp;qid=1612366285&amp;sprefix=kitchenaid+c%2Caps%2C169&amp;sr=8-4"/>
  </hyperlinks>
  <pageMargins left="0.70866141732283472" right="0.70866141732283472" top="0.74803149606299213" bottom="0.74803149606299213" header="0.31496062992125984" footer="0.31496062992125984"/>
  <pageSetup paperSize="9" scale="58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workbookViewId="0">
      <selection activeCell="A24" sqref="A24"/>
    </sheetView>
  </sheetViews>
  <sheetFormatPr defaultRowHeight="15" x14ac:dyDescent="0.2"/>
  <cols>
    <col min="1" max="1" width="20.6640625" customWidth="1"/>
    <col min="2" max="2" width="13.5546875" bestFit="1" customWidth="1"/>
    <col min="3" max="3" width="14.109375" customWidth="1"/>
    <col min="4" max="4" width="26.88671875" bestFit="1" customWidth="1"/>
    <col min="5" max="5" width="23.77734375" bestFit="1" customWidth="1"/>
  </cols>
  <sheetData>
    <row r="1" spans="1:5" ht="15.75" x14ac:dyDescent="0.25">
      <c r="A1" s="60" t="s">
        <v>113</v>
      </c>
      <c r="B1" s="60"/>
      <c r="C1" s="61">
        <v>60833</v>
      </c>
      <c r="D1" s="60"/>
      <c r="E1" s="62"/>
    </row>
    <row r="2" spans="1:5" x14ac:dyDescent="0.2">
      <c r="A2" s="63"/>
      <c r="B2" s="63"/>
      <c r="C2" s="64"/>
      <c r="D2" s="63"/>
      <c r="E2" s="63"/>
    </row>
    <row r="3" spans="1:5" ht="15.75" x14ac:dyDescent="0.25">
      <c r="A3" s="39" t="s">
        <v>114</v>
      </c>
      <c r="B3" s="39" t="s">
        <v>115</v>
      </c>
      <c r="C3" s="39" t="s">
        <v>116</v>
      </c>
      <c r="D3" s="39" t="s">
        <v>117</v>
      </c>
      <c r="E3" s="39" t="s">
        <v>118</v>
      </c>
    </row>
    <row r="4" spans="1:5" x14ac:dyDescent="0.2">
      <c r="A4" s="7" t="s">
        <v>119</v>
      </c>
      <c r="B4" s="52">
        <v>7198</v>
      </c>
      <c r="C4" s="7">
        <v>10284692</v>
      </c>
      <c r="D4" s="7" t="s">
        <v>120</v>
      </c>
      <c r="E4" s="7" t="s">
        <v>121</v>
      </c>
    </row>
    <row r="5" spans="1:5" x14ac:dyDescent="0.2">
      <c r="A5" s="7" t="s">
        <v>122</v>
      </c>
      <c r="B5" s="52">
        <v>3372</v>
      </c>
      <c r="C5" s="7">
        <v>10287990</v>
      </c>
      <c r="D5" s="7" t="s">
        <v>123</v>
      </c>
      <c r="E5" s="7" t="s">
        <v>124</v>
      </c>
    </row>
    <row r="6" spans="1:5" x14ac:dyDescent="0.2">
      <c r="A6" s="7" t="s">
        <v>125</v>
      </c>
      <c r="B6" s="52">
        <v>2000</v>
      </c>
      <c r="C6" s="7">
        <v>10293499</v>
      </c>
      <c r="D6" s="7" t="s">
        <v>126</v>
      </c>
      <c r="E6" s="7" t="s">
        <v>154</v>
      </c>
    </row>
    <row r="7" spans="1:5" x14ac:dyDescent="0.2">
      <c r="A7" s="7" t="s">
        <v>127</v>
      </c>
      <c r="B7" s="52">
        <v>3563.4</v>
      </c>
      <c r="C7" s="7">
        <v>10294239</v>
      </c>
      <c r="D7" s="7" t="s">
        <v>128</v>
      </c>
      <c r="E7" s="7" t="s">
        <v>154</v>
      </c>
    </row>
    <row r="8" spans="1:5" x14ac:dyDescent="0.2">
      <c r="A8" s="7" t="s">
        <v>140</v>
      </c>
      <c r="B8" s="52">
        <v>12096</v>
      </c>
      <c r="C8" s="69">
        <v>30037813</v>
      </c>
      <c r="D8" s="7" t="s">
        <v>123</v>
      </c>
      <c r="E8" s="7" t="s">
        <v>141</v>
      </c>
    </row>
    <row r="9" spans="1:5" x14ac:dyDescent="0.2">
      <c r="A9" s="7" t="s">
        <v>142</v>
      </c>
      <c r="B9" s="52">
        <v>6048</v>
      </c>
      <c r="C9" s="7">
        <v>30037813</v>
      </c>
      <c r="D9" s="7" t="s">
        <v>123</v>
      </c>
      <c r="E9" s="7" t="s">
        <v>143</v>
      </c>
    </row>
    <row r="10" spans="1:5" x14ac:dyDescent="0.2">
      <c r="A10" s="7" t="s">
        <v>144</v>
      </c>
      <c r="B10" s="72">
        <v>846</v>
      </c>
      <c r="C10" s="70">
        <v>30047013</v>
      </c>
      <c r="D10" s="7" t="s">
        <v>145</v>
      </c>
      <c r="E10" s="7" t="s">
        <v>146</v>
      </c>
    </row>
    <row r="11" spans="1:5" x14ac:dyDescent="0.2">
      <c r="A11" s="7" t="s">
        <v>147</v>
      </c>
      <c r="B11" s="72">
        <v>57.72</v>
      </c>
      <c r="C11" s="71">
        <v>30031334</v>
      </c>
      <c r="D11" s="70" t="s">
        <v>148</v>
      </c>
      <c r="E11" s="7" t="s">
        <v>149</v>
      </c>
    </row>
    <row r="12" spans="1:5" x14ac:dyDescent="0.2">
      <c r="A12" s="7" t="s">
        <v>147</v>
      </c>
      <c r="B12" s="72">
        <v>15.54</v>
      </c>
      <c r="C12" s="70">
        <v>30034564</v>
      </c>
      <c r="D12" s="7" t="s">
        <v>148</v>
      </c>
      <c r="E12" s="7" t="s">
        <v>149</v>
      </c>
    </row>
    <row r="13" spans="1:5" x14ac:dyDescent="0.2">
      <c r="A13" s="7" t="s">
        <v>150</v>
      </c>
      <c r="B13" s="72">
        <v>2112</v>
      </c>
      <c r="C13" s="70">
        <v>121608</v>
      </c>
      <c r="D13" s="7" t="s">
        <v>151</v>
      </c>
      <c r="E13" s="7" t="s">
        <v>124</v>
      </c>
    </row>
    <row r="14" spans="1:5" x14ac:dyDescent="0.2">
      <c r="A14" s="7" t="s">
        <v>152</v>
      </c>
      <c r="B14" s="72">
        <v>810</v>
      </c>
      <c r="C14" s="70">
        <v>30033828</v>
      </c>
      <c r="D14" s="7" t="s">
        <v>145</v>
      </c>
      <c r="E14" s="7" t="s">
        <v>124</v>
      </c>
    </row>
    <row r="15" spans="1:5" x14ac:dyDescent="0.2">
      <c r="A15" s="7" t="s">
        <v>153</v>
      </c>
      <c r="B15" s="72">
        <v>3900</v>
      </c>
      <c r="C15" s="71">
        <v>30033010</v>
      </c>
      <c r="D15" s="70" t="s">
        <v>126</v>
      </c>
      <c r="E15" s="7" t="s">
        <v>154</v>
      </c>
    </row>
    <row r="16" spans="1:5" x14ac:dyDescent="0.2">
      <c r="A16" s="7" t="s">
        <v>127</v>
      </c>
      <c r="B16" s="72">
        <v>5955</v>
      </c>
      <c r="C16" s="70">
        <v>30033025</v>
      </c>
      <c r="D16" s="7" t="s">
        <v>128</v>
      </c>
      <c r="E16" s="7" t="s">
        <v>154</v>
      </c>
    </row>
    <row r="17" spans="1:5" x14ac:dyDescent="0.2">
      <c r="A17" s="7" t="s">
        <v>155</v>
      </c>
      <c r="B17" s="72">
        <v>2314.8000000000002</v>
      </c>
      <c r="C17" s="70">
        <v>30043954</v>
      </c>
      <c r="D17" s="7" t="s">
        <v>156</v>
      </c>
      <c r="E17" s="7" t="s">
        <v>124</v>
      </c>
    </row>
    <row r="18" spans="1:5" x14ac:dyDescent="0.2">
      <c r="A18" s="7" t="s">
        <v>162</v>
      </c>
      <c r="B18" s="52">
        <v>1042.25</v>
      </c>
      <c r="C18" s="74" t="s">
        <v>163</v>
      </c>
      <c r="D18" s="7" t="s">
        <v>161</v>
      </c>
      <c r="E18" s="7" t="s">
        <v>149</v>
      </c>
    </row>
    <row r="19" spans="1:5" ht="15.75" x14ac:dyDescent="0.25">
      <c r="A19" s="39" t="s">
        <v>129</v>
      </c>
      <c r="B19" s="53">
        <f>SUM(B4:B18)</f>
        <v>51330.710000000006</v>
      </c>
      <c r="C19" s="39"/>
      <c r="D19" s="39"/>
      <c r="E19" s="3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Bedford detail</vt:lpstr>
      <vt:lpstr>Luton detail</vt:lpstr>
      <vt:lpstr>'Bedford detail'!Print_Area</vt:lpstr>
      <vt:lpstr>'Luton detail'!Print_Area</vt:lpstr>
      <vt:lpstr>Summary!Print_Area</vt:lpstr>
      <vt:lpstr>'Bedford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 Tina 2 (RC9) Luton &amp; Dunstable Hospital FT</dc:creator>
  <cp:lastModifiedBy>Sharon Fletcher</cp:lastModifiedBy>
  <cp:lastPrinted>2021-10-07T10:13:36Z</cp:lastPrinted>
  <dcterms:created xsi:type="dcterms:W3CDTF">2021-10-07T09:24:03Z</dcterms:created>
  <dcterms:modified xsi:type="dcterms:W3CDTF">2022-12-01T09:58:17Z</dcterms:modified>
</cp:coreProperties>
</file>